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ty\UAN Zvonařka Brno 2017\DPS 2019\SO 10_Kanalizace_2019\"/>
    </mc:Choice>
  </mc:AlternateContent>
  <xr:revisionPtr revIDLastSave="0" documentId="8_{5A742838-FAD0-4F93-B45F-EC590F22DD6A}" xr6:coauthVersionLast="43" xr6:coauthVersionMax="43" xr10:uidLastSave="{00000000-0000-0000-0000-000000000000}"/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12" l="1"/>
  <c r="I9" i="12"/>
  <c r="K9" i="12"/>
  <c r="K8" i="12" s="1"/>
  <c r="M9" i="12"/>
  <c r="M8" i="12" s="1"/>
  <c r="O9" i="12"/>
  <c r="Q9" i="12"/>
  <c r="U9" i="12"/>
  <c r="U8" i="12" s="1"/>
  <c r="I11" i="12"/>
  <c r="I8" i="12" s="1"/>
  <c r="K11" i="12"/>
  <c r="M11" i="12"/>
  <c r="O11" i="12"/>
  <c r="O8" i="12" s="1"/>
  <c r="Q11" i="12"/>
  <c r="Q8" i="12" s="1"/>
  <c r="U11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G25" i="12"/>
  <c r="K25" i="12"/>
  <c r="M25" i="12"/>
  <c r="U25" i="12"/>
  <c r="I26" i="12"/>
  <c r="I25" i="12" s="1"/>
  <c r="K26" i="12"/>
  <c r="M26" i="12"/>
  <c r="O26" i="12"/>
  <c r="O25" i="12" s="1"/>
  <c r="Q26" i="12"/>
  <c r="Q25" i="12" s="1"/>
  <c r="U26" i="12"/>
  <c r="G28" i="12"/>
  <c r="I29" i="12"/>
  <c r="K29" i="12"/>
  <c r="M29" i="12"/>
  <c r="M28" i="12" s="1"/>
  <c r="O29" i="12"/>
  <c r="O28" i="12" s="1"/>
  <c r="Q29" i="12"/>
  <c r="U29" i="12"/>
  <c r="I30" i="12"/>
  <c r="I28" i="12" s="1"/>
  <c r="K30" i="12"/>
  <c r="K28" i="12" s="1"/>
  <c r="M30" i="12"/>
  <c r="O30" i="12"/>
  <c r="Q30" i="12"/>
  <c r="Q28" i="12" s="1"/>
  <c r="U30" i="12"/>
  <c r="U28" i="12" s="1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G46" i="12"/>
  <c r="I46" i="12"/>
  <c r="O46" i="12"/>
  <c r="Q46" i="12"/>
  <c r="I47" i="12"/>
  <c r="K47" i="12"/>
  <c r="K46" i="12" s="1"/>
  <c r="M47" i="12"/>
  <c r="M46" i="12" s="1"/>
  <c r="O47" i="12"/>
  <c r="Q47" i="12"/>
  <c r="U47" i="12"/>
  <c r="U46" i="12" s="1"/>
  <c r="I51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<sst xmlns="http://schemas.openxmlformats.org/spreadsheetml/2006/main" count="261" uniqueCount="166">
  <si>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</si>
  <si>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</si>
  <si>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</si>
  <si>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</si>
  <si>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</si>
  <si>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</si>
  <si>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</si>
  <si>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</si>
  <si>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</si>
  <si>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</si>
  <si>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</si>
  <si>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</si>
  <si>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</si>
  <si>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</si>
  <si>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</si>
  <si>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</si>
  <si>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</si>
  <si>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</si>
  <si>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</si>
  <si>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</si>
  <si>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</si>
  <si>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</si>
  <si>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</si>
  <si>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</si>
  <si>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</si>
  <si>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</si>
  <si>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</si>
  <si>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</si>
  <si>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</si>
  <si>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</si>
  <si>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</si>
  <si>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</si>
  <si>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</si>
  <si>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</si>
  <si>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</si>
  <si>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</si>
  <si>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</si>
  <si>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</si>
  <si>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</si>
  <si>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</si>
  <si>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</si>
  <si>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</si>
  <si>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</si>
  <si>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</si>
  <si>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</si>
  <si>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</si>
  <si>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UAN Zvonařka Brno - splašková kanalizace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</si>
  <si>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</si>
  <si>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</si>
  <si>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</si>
  <si>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</si>
  <si>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</si>
  <si>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</si>
  <si>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</si>
  <si>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</si>
  <si>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</si>
  <si>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</si>
  <si>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</si>
  <si>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</si>
  <si>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</si>
  <si>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</si>
  <si>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</si>
  <si>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</si>
  <si>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</si>
  <si>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</si>
  <si>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</si>
  <si>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</si>
  <si>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</si>
  <si>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</si>
  <si>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</si>
  <si>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</si>
  <si>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</si>
  <si>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</si>
  <si>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</si>
  <si>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</si>
  <si>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</si>
  <si>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</si>
  <si>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</si>
  <si>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</si>
  <si>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</si>
  <si>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</si>
  <si>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</si>
  <si>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</si>
  <si>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</si>
  <si>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</si>
  <si>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</si>
  <si>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</si>
  <si>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</si>
  <si>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132201201R00</t>
  </si>
  <si>
    <t>Hloubení rýh šířky do 200 cm v hor.3 do 100 m3</t>
  </si>
  <si>
    <t>m3</t>
  </si>
  <si>
    <t>POL1_0</t>
  </si>
  <si>
    <t>81*1,1*1,4</t>
  </si>
  <si>
    <t>VV</t>
  </si>
  <si>
    <t>132201209R00</t>
  </si>
  <si>
    <t>Příplatek za lepivost - hloubení rýh 200cm v hor.3</t>
  </si>
  <si>
    <t>151101102R00</t>
  </si>
  <si>
    <t>Pažení a rozepření stěn rýh - příložné - hl. do 4m</t>
  </si>
  <si>
    <t>m2</t>
  </si>
  <si>
    <t>81*1,4*2</t>
  </si>
  <si>
    <t>151101112R00</t>
  </si>
  <si>
    <t>Odstranění paženi stěn rýh - příložné - hl. do 4 m</t>
  </si>
  <si>
    <t>161101102R00</t>
  </si>
  <si>
    <t>Svislé přemístění výkopku z hor.1-4 do 4,0 m</t>
  </si>
  <si>
    <t>124,74</t>
  </si>
  <si>
    <t>162301102R00</t>
  </si>
  <si>
    <t>Vodorovné přemístění výkopku z hor.1-4 do 1000 m</t>
  </si>
  <si>
    <t>44,55+8,91</t>
  </si>
  <si>
    <t>171201201RT1</t>
  </si>
  <si>
    <t>Uložení sypaniny na skládku, včetně poplatku za skládku</t>
  </si>
  <si>
    <t>460120061RT1</t>
  </si>
  <si>
    <t>Odvoz zeminy, odvoz zeminy včetně naložení</t>
  </si>
  <si>
    <t>175100020RAB</t>
  </si>
  <si>
    <t>Obsyp potrubí štěrkopískem, dovoz štěrkopísku ze vzdálenosti 5 km</t>
  </si>
  <si>
    <t>POL2_0</t>
  </si>
  <si>
    <t>81*0,5*1,1</t>
  </si>
  <si>
    <t>174100010RAB</t>
  </si>
  <si>
    <t>Zásyp jam, rýh a šachet sypaninou, dovoz sypaniny ze vzdálenosti 500 m</t>
  </si>
  <si>
    <t>124,74-(44,55+8,91)</t>
  </si>
  <si>
    <t>451572111RK1</t>
  </si>
  <si>
    <t>Lože pod potrubí z kameniva těženého 0 - 4 mm</t>
  </si>
  <si>
    <t>1,1*0,1*81</t>
  </si>
  <si>
    <t>871313121R00</t>
  </si>
  <si>
    <t>Montáž trub z tvrdého PVC, gumový kroužek, DN 150</t>
  </si>
  <si>
    <t>m</t>
  </si>
  <si>
    <t>28616000.A</t>
  </si>
  <si>
    <t>Trubka kanal. korug. d 160 mm PR 160/6  PP</t>
  </si>
  <si>
    <t>kus</t>
  </si>
  <si>
    <t>POL3_0</t>
  </si>
  <si>
    <t>892581111R00</t>
  </si>
  <si>
    <t>Zkouška těsnosti kanalizace DN do 300, vodou</t>
  </si>
  <si>
    <t>894411121R00</t>
  </si>
  <si>
    <t>Zřízení šachet z dílců, dno B 30, potrubí DN 150</t>
  </si>
  <si>
    <t>899104111R00</t>
  </si>
  <si>
    <t>Osazení poklopu s rámem nad 150 kg</t>
  </si>
  <si>
    <t>59224177</t>
  </si>
  <si>
    <t>Prstenec vyrovnávcí TBW-Q 625/100/120</t>
  </si>
  <si>
    <t>59224383R</t>
  </si>
  <si>
    <t>Skruž šachtová  TBS - Q 1000/250/120 SP D</t>
  </si>
  <si>
    <t>59224382R</t>
  </si>
  <si>
    <t>Skruž šachtová  TBS - Q 1000/500/120 SP D</t>
  </si>
  <si>
    <t>59224175</t>
  </si>
  <si>
    <t>Prstenec vyrovnávcí TBW-Q 625/60/120</t>
  </si>
  <si>
    <t>59224176R</t>
  </si>
  <si>
    <t>Prstenec vyrovnávací TBW-Q 625/80/120</t>
  </si>
  <si>
    <t>59224177R</t>
  </si>
  <si>
    <t>Prstenec vyrovnávací TBW-Q 625/100/120</t>
  </si>
  <si>
    <t>59224130R</t>
  </si>
  <si>
    <t>Deska přechodová TZK-Q 625/200/120/T</t>
  </si>
  <si>
    <t>59224366.AR</t>
  </si>
  <si>
    <t>Dno šachetní přímé TBZ-Q.1 100/75</t>
  </si>
  <si>
    <t>592-24999A</t>
  </si>
  <si>
    <t>Těsnění pro  DN 1000 Q.1</t>
  </si>
  <si>
    <t>592-24998A</t>
  </si>
  <si>
    <t>Šachtový poklop litina D 400 s rámem</t>
  </si>
  <si>
    <t>592-24997A</t>
  </si>
  <si>
    <t>Geodetické práce</t>
  </si>
  <si>
    <t>hod</t>
  </si>
  <si>
    <t>892575111R00</t>
  </si>
  <si>
    <t>Zabezpečení konců a zkouška vzduch. kan. DN do 200</t>
  </si>
  <si>
    <t>úsek</t>
  </si>
  <si>
    <t>998276101R00</t>
  </si>
  <si>
    <t>Přesun hmot, trubní vedení plastová, otevř. výkop</t>
  </si>
  <si>
    <t>t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</si>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</sst>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/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7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2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2"/>
      <c r="J12" s="11"/>
    </row>
    <row r="13" spans="1:15" ht="15.75" customHeight="1" x14ac:dyDescent="0.2">
      <c r="A13" s="4"/>
      <c r="B13" s="42"/>
      <c r="C13" s="123"/>
      <c r="D13" s="126"/>
      <c r="E13" s="126"/>
      <c r="F13" s="126"/>
      <c r="G13" s="126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1" t="s">
        <v>23</v>
      </c>
      <c r="B16" s="192" t="s">
        <v>23</v>
      </c>
      <c r="C16" s="58"/>
      <c r="D16" s="59"/>
      <c r="E16" s="83"/>
      <c r="F16" s="84"/>
      <c r="G16" s="83"/>
      <c r="H16" s="84"/>
      <c r="I16" s="83">
        <v>417815.95</v>
      </c>
      <c r="J16" s="93"/>
    </row>
    <row r="17" spans="1:10" ht="23.25" customHeight="1" x14ac:dyDescent="0.2">
      <c r="A17" s="191" t="s">
        <v>24</v>
      </c>
      <c r="B17" s="192" t="s">
        <v>24</v>
      </c>
      <c r="C17" s="58"/>
      <c r="D17" s="59"/>
      <c r="E17" s="83"/>
      <c r="F17" s="84"/>
      <c r="G17" s="83"/>
      <c r="H17" s="84"/>
      <c r="I17" s="83">
        <v>0</v>
      </c>
      <c r="J17" s="93"/>
    </row>
    <row r="18" spans="1:10" ht="23.25" customHeight="1" x14ac:dyDescent="0.2">
      <c r="A18" s="191" t="s">
        <v>25</v>
      </c>
      <c r="B18" s="192" t="s">
        <v>25</v>
      </c>
      <c r="C18" s="58"/>
      <c r="D18" s="59"/>
      <c r="E18" s="83"/>
      <c r="F18" s="84"/>
      <c r="G18" s="83"/>
      <c r="H18" s="84"/>
      <c r="I18" s="83">
        <v>0</v>
      </c>
      <c r="J18" s="93"/>
    </row>
    <row r="19" spans="1:10" ht="23.25" customHeight="1" x14ac:dyDescent="0.2">
      <c r="A19" s="191" t="s">
        <v>59</v>
      </c>
      <c r="B19" s="192" t="s">
        <v>26</v>
      </c>
      <c r="C19" s="58"/>
      <c r="D19" s="59"/>
      <c r="E19" s="83"/>
      <c r="F19" s="84"/>
      <c r="G19" s="83"/>
      <c r="H19" s="84"/>
      <c r="I19" s="83">
        <v>0</v>
      </c>
      <c r="J19" s="93"/>
    </row>
    <row r="20" spans="1:10" ht="23.25" customHeight="1" x14ac:dyDescent="0.2">
      <c r="A20" s="191" t="s">
        <v>60</v>
      </c>
      <c r="B20" s="192" t="s">
        <v>27</v>
      </c>
      <c r="C20" s="58"/>
      <c r="D20" s="59"/>
      <c r="E20" s="83"/>
      <c r="F20" s="84"/>
      <c r="G20" s="83"/>
      <c r="H20" s="84"/>
      <c r="I20" s="83"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417815.95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v>417815.95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v>87741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v>5.0000000046566101E-2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v>417815.95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8"/>
      <c r="D29" s="158"/>
      <c r="E29" s="158"/>
      <c r="F29" s="158"/>
      <c r="G29" s="155">
        <v>505557</v>
      </c>
      <c r="H29" s="155"/>
      <c r="I29" s="155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43688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/>
      <c r="C39" s="137"/>
      <c r="D39" s="138"/>
      <c r="E39" s="138"/>
      <c r="F39" s="146">
        <v>0</v>
      </c>
      <c r="G39" s="147">
        <v>417815.95</v>
      </c>
      <c r="H39" s="148">
        <v>87741</v>
      </c>
      <c r="I39" s="148">
        <v>505556.95</v>
      </c>
      <c r="J39" s="139">
        <f>IF(CenaCelkemVypocet=0,"",I39/CenaCelkemVypocet*100)</f>
        <v>100</v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417815.95</v>
      </c>
      <c r="H40" s="150">
        <f>SUMIF(A39:A39,"=1",H39:H39)</f>
        <v>87741</v>
      </c>
      <c r="I40" s="150">
        <f>SUMIF(A39:A39,"=1",I39:I39)</f>
        <v>505556.95</v>
      </c>
      <c r="J40" s="131">
        <f>SUMIF(A39:A39,"=1",J39:J39)</f>
        <v>100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5" t="s">
        <v>51</v>
      </c>
      <c r="C47" s="176" t="s">
        <v>52</v>
      </c>
      <c r="D47" s="177"/>
      <c r="E47" s="177"/>
      <c r="F47" s="183" t="s">
        <v>23</v>
      </c>
      <c r="G47" s="184"/>
      <c r="H47" s="184"/>
      <c r="I47" s="178">
        <v>199830.39999999999</v>
      </c>
      <c r="J47" s="178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5" t="s">
        <v>23</v>
      </c>
      <c r="G48" s="186"/>
      <c r="H48" s="186"/>
      <c r="I48" s="173">
        <v>6718.14</v>
      </c>
      <c r="J48" s="173"/>
    </row>
    <row r="49" spans="1:10" ht="25.5" customHeight="1" x14ac:dyDescent="0.2">
      <c r="A49" s="162"/>
      <c r="B49" s="165" t="s">
        <v>55</v>
      </c>
      <c r="C49" s="164" t="s">
        <v>56</v>
      </c>
      <c r="D49" s="166"/>
      <c r="E49" s="166"/>
      <c r="F49" s="185" t="s">
        <v>23</v>
      </c>
      <c r="G49" s="186"/>
      <c r="H49" s="186"/>
      <c r="I49" s="173">
        <v>193105</v>
      </c>
      <c r="J49" s="173"/>
    </row>
    <row r="50" spans="1:10" ht="25.5" customHeight="1" x14ac:dyDescent="0.2">
      <c r="A50" s="162"/>
      <c r="B50" s="179" t="s">
        <v>57</v>
      </c>
      <c r="C50" s="180" t="s">
        <v>58</v>
      </c>
      <c r="D50" s="181"/>
      <c r="E50" s="181"/>
      <c r="F50" s="187" t="s">
        <v>23</v>
      </c>
      <c r="G50" s="188"/>
      <c r="H50" s="188"/>
      <c r="I50" s="182">
        <v>18162.41</v>
      </c>
      <c r="J50" s="182"/>
    </row>
    <row r="51" spans="1:10" ht="25.5" customHeight="1" x14ac:dyDescent="0.2">
      <c r="A51" s="163"/>
      <c r="B51" s="169" t="s">
        <v>1</v>
      </c>
      <c r="C51" s="169"/>
      <c r="D51" s="170"/>
      <c r="E51" s="170"/>
      <c r="F51" s="189"/>
      <c r="G51" s="190"/>
      <c r="H51" s="190"/>
      <c r="I51" s="174">
        <f>SUM(I47:I50)</f>
        <v>417815.95</v>
      </c>
      <c r="J51" s="174"/>
    </row>
    <row r="52" spans="1:10" x14ac:dyDescent="0.2">
      <c r="F52" s="128"/>
      <c r="G52" s="129"/>
      <c r="H52" s="128"/>
      <c r="I52" s="129"/>
      <c r="J52" s="129"/>
    </row>
    <row r="53" spans="1:10" x14ac:dyDescent="0.2">
      <c r="F53" s="128"/>
      <c r="G53" s="129"/>
      <c r="H53" s="128"/>
      <c r="I53" s="129"/>
      <c r="J53" s="129"/>
    </row>
    <row r="54" spans="1:10" x14ac:dyDescent="0.2">
      <c r="F54" s="128"/>
      <c r="G54" s="129"/>
      <c r="H54" s="128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3" t="s">
        <v>6</v>
      </c>
      <c r="B1" s="193"/>
      <c r="C1" s="193"/>
      <c r="D1" s="193"/>
      <c r="E1" s="193"/>
      <c r="F1" s="193"/>
      <c r="G1" s="193"/>
      <c r="AE1" t="s">
        <v>62</v>
      </c>
    </row>
    <row r="2" spans="1:60" ht="24.95" customHeight="1" x14ac:dyDescent="0.2">
      <c r="A2" s="200" t="s">
        <v>61</v>
      </c>
      <c r="B2" s="194"/>
      <c r="C2" s="195" t="s">
        <v>46</v>
      </c>
      <c r="D2" s="196"/>
      <c r="E2" s="196"/>
      <c r="F2" s="196"/>
      <c r="G2" s="202"/>
      <c r="AE2" t="s">
        <v>63</v>
      </c>
    </row>
    <row r="3" spans="1:60" ht="24.95" customHeight="1" x14ac:dyDescent="0.2">
      <c r="A3" s="201" t="s">
        <v>7</v>
      </c>
      <c r="B3" s="199"/>
      <c r="C3" s="197" t="s">
        <v>43</v>
      </c>
      <c r="D3" s="198"/>
      <c r="E3" s="198"/>
      <c r="F3" s="198"/>
      <c r="G3" s="203"/>
      <c r="AE3" t="s">
        <v>64</v>
      </c>
    </row>
    <row r="4" spans="1:60" ht="24.95" hidden="1" customHeight="1" x14ac:dyDescent="0.2">
      <c r="A4" s="201" t="s">
        <v>8</v>
      </c>
      <c r="B4" s="199"/>
      <c r="C4" s="197"/>
      <c r="D4" s="198"/>
      <c r="E4" s="198"/>
      <c r="F4" s="198"/>
      <c r="G4" s="203"/>
      <c r="AE4" t="s">
        <v>65</v>
      </c>
    </row>
    <row r="5" spans="1:60" hidden="1" x14ac:dyDescent="0.2">
      <c r="A5" s="204" t="s">
        <v>66</v>
      </c>
      <c r="B5" s="205"/>
      <c r="C5" s="206"/>
      <c r="D5" s="207"/>
      <c r="E5" s="207"/>
      <c r="F5" s="207"/>
      <c r="G5" s="208"/>
      <c r="AE5" t="s">
        <v>67</v>
      </c>
    </row>
    <row r="7" spans="1:60" ht="38.25" x14ac:dyDescent="0.2">
      <c r="A7" s="213" t="s">
        <v>68</v>
      </c>
      <c r="B7" s="214" t="s">
        <v>69</v>
      </c>
      <c r="C7" s="214" t="s">
        <v>70</v>
      </c>
      <c r="D7" s="213" t="s">
        <v>71</v>
      </c>
      <c r="E7" s="213" t="s">
        <v>72</v>
      </c>
      <c r="F7" s="209" t="s">
        <v>73</v>
      </c>
      <c r="G7" s="231" t="s">
        <v>28</v>
      </c>
      <c r="H7" s="232" t="s">
        <v>29</v>
      </c>
      <c r="I7" s="232" t="s">
        <v>74</v>
      </c>
      <c r="J7" s="232" t="s">
        <v>30</v>
      </c>
      <c r="K7" s="232" t="s">
        <v>75</v>
      </c>
      <c r="L7" s="232" t="s">
        <v>76</v>
      </c>
      <c r="M7" s="232" t="s">
        <v>77</v>
      </c>
      <c r="N7" s="232" t="s">
        <v>78</v>
      </c>
      <c r="O7" s="232" t="s">
        <v>79</v>
      </c>
      <c r="P7" s="232" t="s">
        <v>80</v>
      </c>
      <c r="Q7" s="232" t="s">
        <v>81</v>
      </c>
      <c r="R7" s="232" t="s">
        <v>82</v>
      </c>
      <c r="S7" s="232" t="s">
        <v>83</v>
      </c>
      <c r="T7" s="232" t="s">
        <v>84</v>
      </c>
      <c r="U7" s="216" t="s">
        <v>85</v>
      </c>
    </row>
    <row r="8" spans="1:60" x14ac:dyDescent="0.2">
      <c r="A8" s="233" t="s">
        <v>86</v>
      </c>
      <c r="B8" s="234" t="s">
        <v>51</v>
      </c>
      <c r="C8" s="235" t="s">
        <v>52</v>
      </c>
      <c r="D8" s="236"/>
      <c r="E8" s="237"/>
      <c r="F8" s="238"/>
      <c r="G8" s="238">
        <f>SUMIF(AE9:AE24,"&lt;&gt;NOR",G9:G24)</f>
        <v>199830.39999999997</v>
      </c>
      <c r="H8" s="238"/>
      <c r="I8" s="238">
        <f>SUM(I9:I24)</f>
        <v>24504.48</v>
      </c>
      <c r="J8" s="238"/>
      <c r="K8" s="238">
        <f>SUM(K9:K24)</f>
        <v>175325.91999999998</v>
      </c>
      <c r="L8" s="238"/>
      <c r="M8" s="238">
        <f>SUM(M9:M24)</f>
        <v>241794.78400000001</v>
      </c>
      <c r="N8" s="215"/>
      <c r="O8" s="215">
        <f>SUM(O9:O24)</f>
        <v>74.593549999999993</v>
      </c>
      <c r="P8" s="215"/>
      <c r="Q8" s="215">
        <f>SUM(Q9:Q24)</f>
        <v>0</v>
      </c>
      <c r="R8" s="215"/>
      <c r="S8" s="215"/>
      <c r="T8" s="233"/>
      <c r="U8" s="215">
        <f>SUM(U9:U24)</f>
        <v>637.65999999999985</v>
      </c>
      <c r="AE8" t="s">
        <v>87</v>
      </c>
    </row>
    <row r="9" spans="1:60" outlineLevel="1" x14ac:dyDescent="0.2">
      <c r="A9" s="211">
        <v>1</v>
      </c>
      <c r="B9" s="217" t="s">
        <v>88</v>
      </c>
      <c r="C9" s="246" t="s">
        <v>89</v>
      </c>
      <c r="D9" s="219" t="s">
        <v>90</v>
      </c>
      <c r="E9" s="226">
        <v>124.74</v>
      </c>
      <c r="F9" s="229">
        <v>362</v>
      </c>
      <c r="G9" s="229">
        <v>45155.88</v>
      </c>
      <c r="H9" s="229">
        <v>0</v>
      </c>
      <c r="I9" s="229">
        <f>ROUND(E9*H9,2)</f>
        <v>0</v>
      </c>
      <c r="J9" s="229">
        <v>362</v>
      </c>
      <c r="K9" s="229">
        <f>ROUND(E9*J9,2)</f>
        <v>45155.88</v>
      </c>
      <c r="L9" s="229">
        <v>21</v>
      </c>
      <c r="M9" s="229">
        <f>G9*(1+L9/100)</f>
        <v>54638.614799999996</v>
      </c>
      <c r="N9" s="220">
        <v>0</v>
      </c>
      <c r="O9" s="220">
        <f>ROUND(E9*N9,5)</f>
        <v>0</v>
      </c>
      <c r="P9" s="220">
        <v>0</v>
      </c>
      <c r="Q9" s="220">
        <f>ROUND(E9*P9,5)</f>
        <v>0</v>
      </c>
      <c r="R9" s="220"/>
      <c r="S9" s="220"/>
      <c r="T9" s="221">
        <v>1.44</v>
      </c>
      <c r="U9" s="220">
        <f>ROUND(E9*T9,2)</f>
        <v>179.63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91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1"/>
      <c r="B10" s="217"/>
      <c r="C10" s="247" t="s">
        <v>92</v>
      </c>
      <c r="D10" s="222"/>
      <c r="E10" s="227">
        <v>124.74</v>
      </c>
      <c r="F10" s="229"/>
      <c r="G10" s="229"/>
      <c r="H10" s="229"/>
      <c r="I10" s="229"/>
      <c r="J10" s="229"/>
      <c r="K10" s="229"/>
      <c r="L10" s="229"/>
      <c r="M10" s="229"/>
      <c r="N10" s="220"/>
      <c r="O10" s="220"/>
      <c r="P10" s="220"/>
      <c r="Q10" s="220"/>
      <c r="R10" s="220"/>
      <c r="S10" s="220"/>
      <c r="T10" s="221"/>
      <c r="U10" s="220"/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93</v>
      </c>
      <c r="AF10" s="210">
        <v>0</v>
      </c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1">
        <v>2</v>
      </c>
      <c r="B11" s="217" t="s">
        <v>94</v>
      </c>
      <c r="C11" s="246" t="s">
        <v>95</v>
      </c>
      <c r="D11" s="219" t="s">
        <v>90</v>
      </c>
      <c r="E11" s="226">
        <v>124.74</v>
      </c>
      <c r="F11" s="229">
        <v>21.8</v>
      </c>
      <c r="G11" s="229">
        <v>2719.33</v>
      </c>
      <c r="H11" s="229">
        <v>0</v>
      </c>
      <c r="I11" s="229">
        <f>ROUND(E11*H11,2)</f>
        <v>0</v>
      </c>
      <c r="J11" s="229">
        <v>21.8</v>
      </c>
      <c r="K11" s="229">
        <f>ROUND(E11*J11,2)</f>
        <v>2719.33</v>
      </c>
      <c r="L11" s="229">
        <v>21</v>
      </c>
      <c r="M11" s="229">
        <f>G11*(1+L11/100)</f>
        <v>3290.3892999999998</v>
      </c>
      <c r="N11" s="220">
        <v>0</v>
      </c>
      <c r="O11" s="220">
        <f>ROUND(E11*N11,5)</f>
        <v>0</v>
      </c>
      <c r="P11" s="220">
        <v>0</v>
      </c>
      <c r="Q11" s="220">
        <f>ROUND(E11*P11,5)</f>
        <v>0</v>
      </c>
      <c r="R11" s="220"/>
      <c r="S11" s="220"/>
      <c r="T11" s="221">
        <v>0.09</v>
      </c>
      <c r="U11" s="220">
        <f>ROUND(E11*T11,2)</f>
        <v>11.23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91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1">
        <v>3</v>
      </c>
      <c r="B12" s="217" t="s">
        <v>96</v>
      </c>
      <c r="C12" s="246" t="s">
        <v>97</v>
      </c>
      <c r="D12" s="219" t="s">
        <v>98</v>
      </c>
      <c r="E12" s="226">
        <v>226.8</v>
      </c>
      <c r="F12" s="229">
        <v>146.5</v>
      </c>
      <c r="G12" s="229">
        <v>33226.199999999997</v>
      </c>
      <c r="H12" s="229">
        <v>11.93</v>
      </c>
      <c r="I12" s="229">
        <f>ROUND(E12*H12,2)</f>
        <v>2705.72</v>
      </c>
      <c r="J12" s="229">
        <v>134.57</v>
      </c>
      <c r="K12" s="229">
        <f>ROUND(E12*J12,2)</f>
        <v>30520.48</v>
      </c>
      <c r="L12" s="229">
        <v>21</v>
      </c>
      <c r="M12" s="229">
        <f>G12*(1+L12/100)</f>
        <v>40203.701999999997</v>
      </c>
      <c r="N12" s="220">
        <v>8.5999999999999998E-4</v>
      </c>
      <c r="O12" s="220">
        <f>ROUND(E12*N12,5)</f>
        <v>0.19505</v>
      </c>
      <c r="P12" s="220">
        <v>0</v>
      </c>
      <c r="Q12" s="220">
        <f>ROUND(E12*P12,5)</f>
        <v>0</v>
      </c>
      <c r="R12" s="220"/>
      <c r="S12" s="220"/>
      <c r="T12" s="221">
        <v>0.48</v>
      </c>
      <c r="U12" s="220">
        <f>ROUND(E12*T12,2)</f>
        <v>108.86</v>
      </c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91</v>
      </c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1"/>
      <c r="B13" s="217"/>
      <c r="C13" s="247" t="s">
        <v>99</v>
      </c>
      <c r="D13" s="222"/>
      <c r="E13" s="227">
        <v>226.8</v>
      </c>
      <c r="F13" s="229"/>
      <c r="G13" s="229"/>
      <c r="H13" s="229"/>
      <c r="I13" s="229"/>
      <c r="J13" s="229"/>
      <c r="K13" s="229"/>
      <c r="L13" s="229"/>
      <c r="M13" s="229"/>
      <c r="N13" s="220"/>
      <c r="O13" s="220"/>
      <c r="P13" s="220"/>
      <c r="Q13" s="220"/>
      <c r="R13" s="220"/>
      <c r="S13" s="220"/>
      <c r="T13" s="221"/>
      <c r="U13" s="220"/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93</v>
      </c>
      <c r="AF13" s="210">
        <v>0</v>
      </c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1">
        <v>4</v>
      </c>
      <c r="B14" s="217" t="s">
        <v>100</v>
      </c>
      <c r="C14" s="246" t="s">
        <v>101</v>
      </c>
      <c r="D14" s="219" t="s">
        <v>98</v>
      </c>
      <c r="E14" s="226">
        <v>226.8</v>
      </c>
      <c r="F14" s="229">
        <v>80</v>
      </c>
      <c r="G14" s="229">
        <v>18144</v>
      </c>
      <c r="H14" s="229">
        <v>0</v>
      </c>
      <c r="I14" s="229">
        <f>ROUND(E14*H14,2)</f>
        <v>0</v>
      </c>
      <c r="J14" s="229">
        <v>80</v>
      </c>
      <c r="K14" s="229">
        <f>ROUND(E14*J14,2)</f>
        <v>18144</v>
      </c>
      <c r="L14" s="229">
        <v>21</v>
      </c>
      <c r="M14" s="229">
        <f>G14*(1+L14/100)</f>
        <v>21954.239999999998</v>
      </c>
      <c r="N14" s="220">
        <v>0</v>
      </c>
      <c r="O14" s="220">
        <f>ROUND(E14*N14,5)</f>
        <v>0</v>
      </c>
      <c r="P14" s="220">
        <v>0</v>
      </c>
      <c r="Q14" s="220">
        <f>ROUND(E14*P14,5)</f>
        <v>0</v>
      </c>
      <c r="R14" s="220"/>
      <c r="S14" s="220"/>
      <c r="T14" s="221">
        <v>0.33</v>
      </c>
      <c r="U14" s="220">
        <f>ROUND(E14*T14,2)</f>
        <v>74.84</v>
      </c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91</v>
      </c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1">
        <v>5</v>
      </c>
      <c r="B15" s="217" t="s">
        <v>102</v>
      </c>
      <c r="C15" s="246" t="s">
        <v>103</v>
      </c>
      <c r="D15" s="219" t="s">
        <v>90</v>
      </c>
      <c r="E15" s="226">
        <v>124.74</v>
      </c>
      <c r="F15" s="229">
        <v>117</v>
      </c>
      <c r="G15" s="229">
        <v>14594.58</v>
      </c>
      <c r="H15" s="229">
        <v>0</v>
      </c>
      <c r="I15" s="229">
        <f>ROUND(E15*H15,2)</f>
        <v>0</v>
      </c>
      <c r="J15" s="229">
        <v>117</v>
      </c>
      <c r="K15" s="229">
        <f>ROUND(E15*J15,2)</f>
        <v>14594.58</v>
      </c>
      <c r="L15" s="229">
        <v>21</v>
      </c>
      <c r="M15" s="229">
        <f>G15*(1+L15/100)</f>
        <v>17659.441800000001</v>
      </c>
      <c r="N15" s="220">
        <v>0</v>
      </c>
      <c r="O15" s="220">
        <f>ROUND(E15*N15,5)</f>
        <v>0</v>
      </c>
      <c r="P15" s="220">
        <v>0</v>
      </c>
      <c r="Q15" s="220">
        <f>ROUND(E15*P15,5)</f>
        <v>0</v>
      </c>
      <c r="R15" s="220"/>
      <c r="S15" s="220"/>
      <c r="T15" s="221">
        <v>0.52</v>
      </c>
      <c r="U15" s="220">
        <f>ROUND(E15*T15,2)</f>
        <v>64.86</v>
      </c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91</v>
      </c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1"/>
      <c r="B16" s="217"/>
      <c r="C16" s="247" t="s">
        <v>104</v>
      </c>
      <c r="D16" s="222"/>
      <c r="E16" s="227">
        <v>124.74</v>
      </c>
      <c r="F16" s="229"/>
      <c r="G16" s="229"/>
      <c r="H16" s="229"/>
      <c r="I16" s="229"/>
      <c r="J16" s="229"/>
      <c r="K16" s="229"/>
      <c r="L16" s="229"/>
      <c r="M16" s="229"/>
      <c r="N16" s="220"/>
      <c r="O16" s="220"/>
      <c r="P16" s="220"/>
      <c r="Q16" s="220"/>
      <c r="R16" s="220"/>
      <c r="S16" s="220"/>
      <c r="T16" s="221"/>
      <c r="U16" s="220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93</v>
      </c>
      <c r="AF16" s="210">
        <v>0</v>
      </c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1">
        <v>6</v>
      </c>
      <c r="B17" s="217" t="s">
        <v>105</v>
      </c>
      <c r="C17" s="246" t="s">
        <v>106</v>
      </c>
      <c r="D17" s="219" t="s">
        <v>90</v>
      </c>
      <c r="E17" s="226">
        <v>53.46</v>
      </c>
      <c r="F17" s="229">
        <v>79.5</v>
      </c>
      <c r="G17" s="229">
        <v>4250.07</v>
      </c>
      <c r="H17" s="229">
        <v>0</v>
      </c>
      <c r="I17" s="229">
        <f>ROUND(E17*H17,2)</f>
        <v>0</v>
      </c>
      <c r="J17" s="229">
        <v>79.5</v>
      </c>
      <c r="K17" s="229">
        <f>ROUND(E17*J17,2)</f>
        <v>4250.07</v>
      </c>
      <c r="L17" s="229">
        <v>21</v>
      </c>
      <c r="M17" s="229">
        <f>G17*(1+L17/100)</f>
        <v>5142.5846999999994</v>
      </c>
      <c r="N17" s="220">
        <v>0</v>
      </c>
      <c r="O17" s="220">
        <f>ROUND(E17*N17,5)</f>
        <v>0</v>
      </c>
      <c r="P17" s="220">
        <v>0</v>
      </c>
      <c r="Q17" s="220">
        <f>ROUND(E17*P17,5)</f>
        <v>0</v>
      </c>
      <c r="R17" s="220"/>
      <c r="S17" s="220"/>
      <c r="T17" s="221">
        <v>0.01</v>
      </c>
      <c r="U17" s="220">
        <f>ROUND(E17*T17,2)</f>
        <v>0.53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91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1"/>
      <c r="B18" s="217"/>
      <c r="C18" s="247" t="s">
        <v>107</v>
      </c>
      <c r="D18" s="222"/>
      <c r="E18" s="227">
        <v>53.46</v>
      </c>
      <c r="F18" s="229"/>
      <c r="G18" s="229"/>
      <c r="H18" s="229"/>
      <c r="I18" s="229"/>
      <c r="J18" s="229"/>
      <c r="K18" s="229"/>
      <c r="L18" s="229"/>
      <c r="M18" s="229"/>
      <c r="N18" s="220"/>
      <c r="O18" s="220"/>
      <c r="P18" s="220"/>
      <c r="Q18" s="220"/>
      <c r="R18" s="220"/>
      <c r="S18" s="220"/>
      <c r="T18" s="221"/>
      <c r="U18" s="220"/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93</v>
      </c>
      <c r="AF18" s="210">
        <v>0</v>
      </c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11">
        <v>7</v>
      </c>
      <c r="B19" s="217" t="s">
        <v>108</v>
      </c>
      <c r="C19" s="246" t="s">
        <v>109</v>
      </c>
      <c r="D19" s="219" t="s">
        <v>90</v>
      </c>
      <c r="E19" s="226">
        <v>53.46</v>
      </c>
      <c r="F19" s="229">
        <v>99.5</v>
      </c>
      <c r="G19" s="229">
        <v>5319.27</v>
      </c>
      <c r="H19" s="229">
        <v>0</v>
      </c>
      <c r="I19" s="229">
        <f>ROUND(E19*H19,2)</f>
        <v>0</v>
      </c>
      <c r="J19" s="229">
        <v>99.5</v>
      </c>
      <c r="K19" s="229">
        <f>ROUND(E19*J19,2)</f>
        <v>5319.27</v>
      </c>
      <c r="L19" s="229">
        <v>21</v>
      </c>
      <c r="M19" s="229">
        <f>G19*(1+L19/100)</f>
        <v>6436.3167000000003</v>
      </c>
      <c r="N19" s="220">
        <v>0</v>
      </c>
      <c r="O19" s="220">
        <f>ROUND(E19*N19,5)</f>
        <v>0</v>
      </c>
      <c r="P19" s="220">
        <v>0</v>
      </c>
      <c r="Q19" s="220">
        <f>ROUND(E19*P19,5)</f>
        <v>0</v>
      </c>
      <c r="R19" s="220"/>
      <c r="S19" s="220"/>
      <c r="T19" s="221">
        <v>0.01</v>
      </c>
      <c r="U19" s="220">
        <f>ROUND(E19*T19,2)</f>
        <v>0.53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91</v>
      </c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1">
        <v>8</v>
      </c>
      <c r="B20" s="217" t="s">
        <v>110</v>
      </c>
      <c r="C20" s="246" t="s">
        <v>111</v>
      </c>
      <c r="D20" s="219" t="s">
        <v>90</v>
      </c>
      <c r="E20" s="226">
        <v>53.46</v>
      </c>
      <c r="F20" s="229">
        <v>206</v>
      </c>
      <c r="G20" s="229">
        <v>11012.76</v>
      </c>
      <c r="H20" s="229">
        <v>0</v>
      </c>
      <c r="I20" s="229">
        <f>ROUND(E20*H20,2)</f>
        <v>0</v>
      </c>
      <c r="J20" s="229">
        <v>206</v>
      </c>
      <c r="K20" s="229">
        <f>ROUND(E20*J20,2)</f>
        <v>11012.76</v>
      </c>
      <c r="L20" s="229">
        <v>21</v>
      </c>
      <c r="M20" s="229">
        <f>G20*(1+L20/100)</f>
        <v>13325.4396</v>
      </c>
      <c r="N20" s="220">
        <v>0</v>
      </c>
      <c r="O20" s="220">
        <f>ROUND(E20*N20,5)</f>
        <v>0</v>
      </c>
      <c r="P20" s="220">
        <v>0</v>
      </c>
      <c r="Q20" s="220">
        <f>ROUND(E20*P20,5)</f>
        <v>0</v>
      </c>
      <c r="R20" s="220"/>
      <c r="S20" s="220"/>
      <c r="T20" s="221">
        <v>0.25</v>
      </c>
      <c r="U20" s="220">
        <f>ROUND(E20*T20,2)</f>
        <v>13.37</v>
      </c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91</v>
      </c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1">
        <v>9</v>
      </c>
      <c r="B21" s="217" t="s">
        <v>112</v>
      </c>
      <c r="C21" s="246" t="s">
        <v>113</v>
      </c>
      <c r="D21" s="219" t="s">
        <v>90</v>
      </c>
      <c r="E21" s="226">
        <v>44.55</v>
      </c>
      <c r="F21" s="229">
        <v>1009</v>
      </c>
      <c r="G21" s="229">
        <v>44950.95</v>
      </c>
      <c r="H21" s="229">
        <v>489.31</v>
      </c>
      <c r="I21" s="229">
        <f>ROUND(E21*H21,2)</f>
        <v>21798.76</v>
      </c>
      <c r="J21" s="229">
        <v>519.69000000000005</v>
      </c>
      <c r="K21" s="229">
        <f>ROUND(E21*J21,2)</f>
        <v>23152.19</v>
      </c>
      <c r="L21" s="229">
        <v>21</v>
      </c>
      <c r="M21" s="229">
        <f>G21*(1+L21/100)</f>
        <v>54390.649499999992</v>
      </c>
      <c r="N21" s="220">
        <v>1.67</v>
      </c>
      <c r="O21" s="220">
        <f>ROUND(E21*N21,5)</f>
        <v>74.398499999999999</v>
      </c>
      <c r="P21" s="220">
        <v>0</v>
      </c>
      <c r="Q21" s="220">
        <f>ROUND(E21*P21,5)</f>
        <v>0</v>
      </c>
      <c r="R21" s="220"/>
      <c r="S21" s="220"/>
      <c r="T21" s="221">
        <v>2.59</v>
      </c>
      <c r="U21" s="220">
        <f>ROUND(E21*T21,2)</f>
        <v>115.38</v>
      </c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114</v>
      </c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1"/>
      <c r="B22" s="217"/>
      <c r="C22" s="247" t="s">
        <v>115</v>
      </c>
      <c r="D22" s="222"/>
      <c r="E22" s="227">
        <v>44.55</v>
      </c>
      <c r="F22" s="229"/>
      <c r="G22" s="229"/>
      <c r="H22" s="229"/>
      <c r="I22" s="229"/>
      <c r="J22" s="229"/>
      <c r="K22" s="229"/>
      <c r="L22" s="229"/>
      <c r="M22" s="229"/>
      <c r="N22" s="220"/>
      <c r="O22" s="220"/>
      <c r="P22" s="220"/>
      <c r="Q22" s="220"/>
      <c r="R22" s="220"/>
      <c r="S22" s="220"/>
      <c r="T22" s="221"/>
      <c r="U22" s="220"/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93</v>
      </c>
      <c r="AF22" s="210">
        <v>0</v>
      </c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11">
        <v>10</v>
      </c>
      <c r="B23" s="217" t="s">
        <v>116</v>
      </c>
      <c r="C23" s="246" t="s">
        <v>117</v>
      </c>
      <c r="D23" s="219" t="s">
        <v>90</v>
      </c>
      <c r="E23" s="226">
        <v>71.28</v>
      </c>
      <c r="F23" s="229">
        <v>287</v>
      </c>
      <c r="G23" s="229">
        <v>20457.36</v>
      </c>
      <c r="H23" s="229">
        <v>0</v>
      </c>
      <c r="I23" s="229">
        <f>ROUND(E23*H23,2)</f>
        <v>0</v>
      </c>
      <c r="J23" s="229">
        <v>287</v>
      </c>
      <c r="K23" s="229">
        <f>ROUND(E23*J23,2)</f>
        <v>20457.36</v>
      </c>
      <c r="L23" s="229">
        <v>21</v>
      </c>
      <c r="M23" s="229">
        <f>G23*(1+L23/100)</f>
        <v>24753.405599999998</v>
      </c>
      <c r="N23" s="220">
        <v>0</v>
      </c>
      <c r="O23" s="220">
        <f>ROUND(E23*N23,5)</f>
        <v>0</v>
      </c>
      <c r="P23" s="220">
        <v>0</v>
      </c>
      <c r="Q23" s="220">
        <f>ROUND(E23*P23,5)</f>
        <v>0</v>
      </c>
      <c r="R23" s="220"/>
      <c r="S23" s="220"/>
      <c r="T23" s="221">
        <v>0.96</v>
      </c>
      <c r="U23" s="220">
        <f>ROUND(E23*T23,2)</f>
        <v>68.430000000000007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114</v>
      </c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1"/>
      <c r="B24" s="217"/>
      <c r="C24" s="247" t="s">
        <v>118</v>
      </c>
      <c r="D24" s="222"/>
      <c r="E24" s="227">
        <v>71.28</v>
      </c>
      <c r="F24" s="229"/>
      <c r="G24" s="229"/>
      <c r="H24" s="229"/>
      <c r="I24" s="229"/>
      <c r="J24" s="229"/>
      <c r="K24" s="229"/>
      <c r="L24" s="229"/>
      <c r="M24" s="229"/>
      <c r="N24" s="220"/>
      <c r="O24" s="220"/>
      <c r="P24" s="220"/>
      <c r="Q24" s="220"/>
      <c r="R24" s="220"/>
      <c r="S24" s="220"/>
      <c r="T24" s="221"/>
      <c r="U24" s="220"/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93</v>
      </c>
      <c r="AF24" s="210">
        <v>0</v>
      </c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212" t="s">
        <v>86</v>
      </c>
      <c r="B25" s="218" t="s">
        <v>53</v>
      </c>
      <c r="C25" s="248" t="s">
        <v>54</v>
      </c>
      <c r="D25" s="223"/>
      <c r="E25" s="228"/>
      <c r="F25" s="230"/>
      <c r="G25" s="230">
        <f>SUMIF(AE26:AE27,"&lt;&gt;NOR",G26:G27)</f>
        <v>6718.14</v>
      </c>
      <c r="H25" s="230"/>
      <c r="I25" s="230">
        <f>SUM(I26:I27)</f>
        <v>3460.2</v>
      </c>
      <c r="J25" s="230"/>
      <c r="K25" s="230">
        <f>SUM(K26:K27)</f>
        <v>3257.94</v>
      </c>
      <c r="L25" s="230"/>
      <c r="M25" s="230">
        <f>SUM(M26:M27)</f>
        <v>8128.9494000000004</v>
      </c>
      <c r="N25" s="224"/>
      <c r="O25" s="224">
        <f>SUM(O26:O27)</f>
        <v>16.84881</v>
      </c>
      <c r="P25" s="224"/>
      <c r="Q25" s="224">
        <f>SUM(Q26:Q27)</f>
        <v>0</v>
      </c>
      <c r="R25" s="224"/>
      <c r="S25" s="224"/>
      <c r="T25" s="225"/>
      <c r="U25" s="224">
        <f>SUM(U26:U27)</f>
        <v>15.15</v>
      </c>
      <c r="AE25" t="s">
        <v>87</v>
      </c>
    </row>
    <row r="26" spans="1:60" outlineLevel="1" x14ac:dyDescent="0.2">
      <c r="A26" s="211">
        <v>11</v>
      </c>
      <c r="B26" s="217" t="s">
        <v>119</v>
      </c>
      <c r="C26" s="246" t="s">
        <v>120</v>
      </c>
      <c r="D26" s="219" t="s">
        <v>90</v>
      </c>
      <c r="E26" s="226">
        <v>8.91</v>
      </c>
      <c r="F26" s="229">
        <v>754</v>
      </c>
      <c r="G26" s="229">
        <v>6718.14</v>
      </c>
      <c r="H26" s="229">
        <v>388.35</v>
      </c>
      <c r="I26" s="229">
        <f>ROUND(E26*H26,2)</f>
        <v>3460.2</v>
      </c>
      <c r="J26" s="229">
        <v>365.65</v>
      </c>
      <c r="K26" s="229">
        <f>ROUND(E26*J26,2)</f>
        <v>3257.94</v>
      </c>
      <c r="L26" s="229">
        <v>21</v>
      </c>
      <c r="M26" s="229">
        <f>G26*(1+L26/100)</f>
        <v>8128.9494000000004</v>
      </c>
      <c r="N26" s="220">
        <v>1.891</v>
      </c>
      <c r="O26" s="220">
        <f>ROUND(E26*N26,5)</f>
        <v>16.84881</v>
      </c>
      <c r="P26" s="220">
        <v>0</v>
      </c>
      <c r="Q26" s="220">
        <f>ROUND(E26*P26,5)</f>
        <v>0</v>
      </c>
      <c r="R26" s="220"/>
      <c r="S26" s="220"/>
      <c r="T26" s="221">
        <v>1.7</v>
      </c>
      <c r="U26" s="220">
        <f>ROUND(E26*T26,2)</f>
        <v>15.15</v>
      </c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91</v>
      </c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1"/>
      <c r="B27" s="217"/>
      <c r="C27" s="247" t="s">
        <v>121</v>
      </c>
      <c r="D27" s="222"/>
      <c r="E27" s="227">
        <v>8.91</v>
      </c>
      <c r="F27" s="229"/>
      <c r="G27" s="229"/>
      <c r="H27" s="229"/>
      <c r="I27" s="229"/>
      <c r="J27" s="229"/>
      <c r="K27" s="229"/>
      <c r="L27" s="229"/>
      <c r="M27" s="229"/>
      <c r="N27" s="220"/>
      <c r="O27" s="220"/>
      <c r="P27" s="220"/>
      <c r="Q27" s="220"/>
      <c r="R27" s="220"/>
      <c r="S27" s="220"/>
      <c r="T27" s="221"/>
      <c r="U27" s="220"/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93</v>
      </c>
      <c r="AF27" s="210">
        <v>0</v>
      </c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">
      <c r="A28" s="212" t="s">
        <v>86</v>
      </c>
      <c r="B28" s="218" t="s">
        <v>55</v>
      </c>
      <c r="C28" s="248" t="s">
        <v>56</v>
      </c>
      <c r="D28" s="223"/>
      <c r="E28" s="228"/>
      <c r="F28" s="230"/>
      <c r="G28" s="230">
        <f>SUMIF(AE29:AE45,"&lt;&gt;NOR",G29:G45)</f>
        <v>193105</v>
      </c>
      <c r="H28" s="230"/>
      <c r="I28" s="230">
        <f>SUM(I29:I45)</f>
        <v>130982.61</v>
      </c>
      <c r="J28" s="230"/>
      <c r="K28" s="230">
        <f>SUM(K29:K45)</f>
        <v>62122.39</v>
      </c>
      <c r="L28" s="230"/>
      <c r="M28" s="230">
        <f>SUM(M29:M45)</f>
        <v>233657.05</v>
      </c>
      <c r="N28" s="224"/>
      <c r="O28" s="224">
        <f>SUM(O29:O45)</f>
        <v>22.562040000000003</v>
      </c>
      <c r="P28" s="224"/>
      <c r="Q28" s="224">
        <f>SUM(Q29:Q45)</f>
        <v>0</v>
      </c>
      <c r="R28" s="224"/>
      <c r="S28" s="224"/>
      <c r="T28" s="225"/>
      <c r="U28" s="224">
        <f>SUM(U29:U45)</f>
        <v>130.51</v>
      </c>
      <c r="AE28" t="s">
        <v>87</v>
      </c>
    </row>
    <row r="29" spans="1:60" ht="22.5" outlineLevel="1" x14ac:dyDescent="0.2">
      <c r="A29" s="211">
        <v>12</v>
      </c>
      <c r="B29" s="217" t="s">
        <v>122</v>
      </c>
      <c r="C29" s="246" t="s">
        <v>123</v>
      </c>
      <c r="D29" s="219" t="s">
        <v>124</v>
      </c>
      <c r="E29" s="226">
        <v>81</v>
      </c>
      <c r="F29" s="229">
        <v>17.8</v>
      </c>
      <c r="G29" s="229">
        <v>1441.8</v>
      </c>
      <c r="H29" s="229">
        <v>0.09</v>
      </c>
      <c r="I29" s="229">
        <f>ROUND(E29*H29,2)</f>
        <v>7.29</v>
      </c>
      <c r="J29" s="229">
        <v>17.71</v>
      </c>
      <c r="K29" s="229">
        <f>ROUND(E29*J29,2)</f>
        <v>1434.51</v>
      </c>
      <c r="L29" s="229">
        <v>21</v>
      </c>
      <c r="M29" s="229">
        <f>G29*(1+L29/100)</f>
        <v>1744.578</v>
      </c>
      <c r="N29" s="220">
        <v>0</v>
      </c>
      <c r="O29" s="220">
        <f>ROUND(E29*N29,5)</f>
        <v>0</v>
      </c>
      <c r="P29" s="220">
        <v>0</v>
      </c>
      <c r="Q29" s="220">
        <f>ROUND(E29*P29,5)</f>
        <v>0</v>
      </c>
      <c r="R29" s="220"/>
      <c r="S29" s="220"/>
      <c r="T29" s="221">
        <v>7.0000000000000007E-2</v>
      </c>
      <c r="U29" s="220">
        <f>ROUND(E29*T29,2)</f>
        <v>5.67</v>
      </c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91</v>
      </c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1">
        <v>13</v>
      </c>
      <c r="B30" s="217" t="s">
        <v>125</v>
      </c>
      <c r="C30" s="246" t="s">
        <v>126</v>
      </c>
      <c r="D30" s="219" t="s">
        <v>127</v>
      </c>
      <c r="E30" s="226">
        <v>81</v>
      </c>
      <c r="F30" s="229">
        <v>865</v>
      </c>
      <c r="G30" s="229">
        <v>70065</v>
      </c>
      <c r="H30" s="229">
        <v>865</v>
      </c>
      <c r="I30" s="229">
        <f>ROUND(E30*H30,2)</f>
        <v>70065</v>
      </c>
      <c r="J30" s="229">
        <v>0</v>
      </c>
      <c r="K30" s="229">
        <f>ROUND(E30*J30,2)</f>
        <v>0</v>
      </c>
      <c r="L30" s="229">
        <v>21</v>
      </c>
      <c r="M30" s="229">
        <f>G30*(1+L30/100)</f>
        <v>84778.65</v>
      </c>
      <c r="N30" s="220">
        <v>1.1599999999999999E-2</v>
      </c>
      <c r="O30" s="220">
        <f>ROUND(E30*N30,5)</f>
        <v>0.93959999999999999</v>
      </c>
      <c r="P30" s="220">
        <v>0</v>
      </c>
      <c r="Q30" s="220">
        <f>ROUND(E30*P30,5)</f>
        <v>0</v>
      </c>
      <c r="R30" s="220"/>
      <c r="S30" s="220"/>
      <c r="T30" s="221">
        <v>0</v>
      </c>
      <c r="U30" s="220">
        <f>ROUND(E30*T30,2)</f>
        <v>0</v>
      </c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128</v>
      </c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1">
        <v>14</v>
      </c>
      <c r="B31" s="217" t="s">
        <v>129</v>
      </c>
      <c r="C31" s="246" t="s">
        <v>130</v>
      </c>
      <c r="D31" s="219" t="s">
        <v>124</v>
      </c>
      <c r="E31" s="226">
        <v>81</v>
      </c>
      <c r="F31" s="229">
        <v>23.7</v>
      </c>
      <c r="G31" s="229">
        <v>1919.7</v>
      </c>
      <c r="H31" s="229">
        <v>2.42</v>
      </c>
      <c r="I31" s="229">
        <f>ROUND(E31*H31,2)</f>
        <v>196.02</v>
      </c>
      <c r="J31" s="229">
        <v>21.28</v>
      </c>
      <c r="K31" s="229">
        <f>ROUND(E31*J31,2)</f>
        <v>1723.68</v>
      </c>
      <c r="L31" s="229">
        <v>21</v>
      </c>
      <c r="M31" s="229">
        <f>G31*(1+L31/100)</f>
        <v>2322.837</v>
      </c>
      <c r="N31" s="220">
        <v>0</v>
      </c>
      <c r="O31" s="220">
        <f>ROUND(E31*N31,5)</f>
        <v>0</v>
      </c>
      <c r="P31" s="220">
        <v>0</v>
      </c>
      <c r="Q31" s="220">
        <f>ROUND(E31*P31,5)</f>
        <v>0</v>
      </c>
      <c r="R31" s="220"/>
      <c r="S31" s="220"/>
      <c r="T31" s="221">
        <v>0.08</v>
      </c>
      <c r="U31" s="220">
        <f>ROUND(E31*T31,2)</f>
        <v>6.48</v>
      </c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91</v>
      </c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1">
        <v>15</v>
      </c>
      <c r="B32" s="217" t="s">
        <v>131</v>
      </c>
      <c r="C32" s="246" t="s">
        <v>132</v>
      </c>
      <c r="D32" s="219" t="s">
        <v>127</v>
      </c>
      <c r="E32" s="226">
        <v>4</v>
      </c>
      <c r="F32" s="229">
        <v>9815</v>
      </c>
      <c r="G32" s="229">
        <v>39260</v>
      </c>
      <c r="H32" s="229">
        <v>3115.68</v>
      </c>
      <c r="I32" s="229">
        <f>ROUND(E32*H32,2)</f>
        <v>12462.72</v>
      </c>
      <c r="J32" s="229">
        <v>6699.32</v>
      </c>
      <c r="K32" s="229">
        <f>ROUND(E32*J32,2)</f>
        <v>26797.279999999999</v>
      </c>
      <c r="L32" s="229">
        <v>21</v>
      </c>
      <c r="M32" s="229">
        <f>G32*(1+L32/100)</f>
        <v>47504.6</v>
      </c>
      <c r="N32" s="220">
        <v>2.1240000000000001</v>
      </c>
      <c r="O32" s="220">
        <f>ROUND(E32*N32,5)</f>
        <v>8.4960000000000004</v>
      </c>
      <c r="P32" s="220">
        <v>0</v>
      </c>
      <c r="Q32" s="220">
        <f>ROUND(E32*P32,5)</f>
        <v>0</v>
      </c>
      <c r="R32" s="220"/>
      <c r="S32" s="220"/>
      <c r="T32" s="221">
        <v>21.29</v>
      </c>
      <c r="U32" s="220">
        <f>ROUND(E32*T32,2)</f>
        <v>85.16</v>
      </c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91</v>
      </c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1">
        <v>16</v>
      </c>
      <c r="B33" s="217" t="s">
        <v>133</v>
      </c>
      <c r="C33" s="246" t="s">
        <v>134</v>
      </c>
      <c r="D33" s="219" t="s">
        <v>127</v>
      </c>
      <c r="E33" s="226">
        <v>4</v>
      </c>
      <c r="F33" s="229">
        <v>676</v>
      </c>
      <c r="G33" s="229">
        <v>2704</v>
      </c>
      <c r="H33" s="229">
        <v>8.11</v>
      </c>
      <c r="I33" s="229">
        <f>ROUND(E33*H33,2)</f>
        <v>32.44</v>
      </c>
      <c r="J33" s="229">
        <v>667.89</v>
      </c>
      <c r="K33" s="229">
        <f>ROUND(E33*J33,2)</f>
        <v>2671.56</v>
      </c>
      <c r="L33" s="229">
        <v>21</v>
      </c>
      <c r="M33" s="229">
        <f>G33*(1+L33/100)</f>
        <v>3271.8399999999997</v>
      </c>
      <c r="N33" s="220">
        <v>7.0000000000000001E-3</v>
      </c>
      <c r="O33" s="220">
        <f>ROUND(E33*N33,5)</f>
        <v>2.8000000000000001E-2</v>
      </c>
      <c r="P33" s="220">
        <v>0</v>
      </c>
      <c r="Q33" s="220">
        <f>ROUND(E33*P33,5)</f>
        <v>0</v>
      </c>
      <c r="R33" s="220"/>
      <c r="S33" s="220"/>
      <c r="T33" s="221">
        <v>1.7</v>
      </c>
      <c r="U33" s="220">
        <f>ROUND(E33*T33,2)</f>
        <v>6.8</v>
      </c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91</v>
      </c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1">
        <v>17</v>
      </c>
      <c r="B34" s="217" t="s">
        <v>135</v>
      </c>
      <c r="C34" s="246" t="s">
        <v>136</v>
      </c>
      <c r="D34" s="219" t="s">
        <v>127</v>
      </c>
      <c r="E34" s="226">
        <v>3</v>
      </c>
      <c r="F34" s="229">
        <v>285</v>
      </c>
      <c r="G34" s="229">
        <v>855</v>
      </c>
      <c r="H34" s="229">
        <v>285</v>
      </c>
      <c r="I34" s="229">
        <f>ROUND(E34*H34,2)</f>
        <v>855</v>
      </c>
      <c r="J34" s="229">
        <v>0</v>
      </c>
      <c r="K34" s="229">
        <f>ROUND(E34*J34,2)</f>
        <v>0</v>
      </c>
      <c r="L34" s="229">
        <v>21</v>
      </c>
      <c r="M34" s="229">
        <f>G34*(1+L34/100)</f>
        <v>1034.55</v>
      </c>
      <c r="N34" s="220">
        <v>6.8000000000000005E-2</v>
      </c>
      <c r="O34" s="220">
        <f>ROUND(E34*N34,5)</f>
        <v>0.20399999999999999</v>
      </c>
      <c r="P34" s="220">
        <v>0</v>
      </c>
      <c r="Q34" s="220">
        <f>ROUND(E34*P34,5)</f>
        <v>0</v>
      </c>
      <c r="R34" s="220"/>
      <c r="S34" s="220"/>
      <c r="T34" s="221">
        <v>0</v>
      </c>
      <c r="U34" s="220">
        <f>ROUND(E34*T34,2)</f>
        <v>0</v>
      </c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128</v>
      </c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1">
        <v>18</v>
      </c>
      <c r="B35" s="217" t="s">
        <v>137</v>
      </c>
      <c r="C35" s="246" t="s">
        <v>138</v>
      </c>
      <c r="D35" s="219" t="s">
        <v>127</v>
      </c>
      <c r="E35" s="226">
        <v>2</v>
      </c>
      <c r="F35" s="229">
        <v>700</v>
      </c>
      <c r="G35" s="229">
        <v>1400</v>
      </c>
      <c r="H35" s="229">
        <v>700</v>
      </c>
      <c r="I35" s="229">
        <f>ROUND(E35*H35,2)</f>
        <v>1400</v>
      </c>
      <c r="J35" s="229">
        <v>0</v>
      </c>
      <c r="K35" s="229">
        <f>ROUND(E35*J35,2)</f>
        <v>0</v>
      </c>
      <c r="L35" s="229">
        <v>21</v>
      </c>
      <c r="M35" s="229">
        <f>G35*(1+L35/100)</f>
        <v>1694</v>
      </c>
      <c r="N35" s="220">
        <v>0.245</v>
      </c>
      <c r="O35" s="220">
        <f>ROUND(E35*N35,5)</f>
        <v>0.49</v>
      </c>
      <c r="P35" s="220">
        <v>0</v>
      </c>
      <c r="Q35" s="220">
        <f>ROUND(E35*P35,5)</f>
        <v>0</v>
      </c>
      <c r="R35" s="220"/>
      <c r="S35" s="220"/>
      <c r="T35" s="221">
        <v>0</v>
      </c>
      <c r="U35" s="220">
        <f>ROUND(E35*T35,2)</f>
        <v>0</v>
      </c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128</v>
      </c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1">
        <v>19</v>
      </c>
      <c r="B36" s="217" t="s">
        <v>139</v>
      </c>
      <c r="C36" s="246" t="s">
        <v>140</v>
      </c>
      <c r="D36" s="219" t="s">
        <v>127</v>
      </c>
      <c r="E36" s="226">
        <v>1</v>
      </c>
      <c r="F36" s="229">
        <v>1035</v>
      </c>
      <c r="G36" s="229">
        <v>1035</v>
      </c>
      <c r="H36" s="229">
        <v>1035</v>
      </c>
      <c r="I36" s="229">
        <f>ROUND(E36*H36,2)</f>
        <v>1035</v>
      </c>
      <c r="J36" s="229">
        <v>0</v>
      </c>
      <c r="K36" s="229">
        <f>ROUND(E36*J36,2)</f>
        <v>0</v>
      </c>
      <c r="L36" s="229">
        <v>21</v>
      </c>
      <c r="M36" s="229">
        <f>G36*(1+L36/100)</f>
        <v>1252.3499999999999</v>
      </c>
      <c r="N36" s="220">
        <v>0.49</v>
      </c>
      <c r="O36" s="220">
        <f>ROUND(E36*N36,5)</f>
        <v>0.49</v>
      </c>
      <c r="P36" s="220">
        <v>0</v>
      </c>
      <c r="Q36" s="220">
        <f>ROUND(E36*P36,5)</f>
        <v>0</v>
      </c>
      <c r="R36" s="220"/>
      <c r="S36" s="220"/>
      <c r="T36" s="221">
        <v>0</v>
      </c>
      <c r="U36" s="220">
        <f>ROUND(E36*T36,2)</f>
        <v>0</v>
      </c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128</v>
      </c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1">
        <v>20</v>
      </c>
      <c r="B37" s="217" t="s">
        <v>141</v>
      </c>
      <c r="C37" s="246" t="s">
        <v>142</v>
      </c>
      <c r="D37" s="219" t="s">
        <v>127</v>
      </c>
      <c r="E37" s="226">
        <v>2</v>
      </c>
      <c r="F37" s="229">
        <v>240</v>
      </c>
      <c r="G37" s="229">
        <v>480</v>
      </c>
      <c r="H37" s="229">
        <v>240</v>
      </c>
      <c r="I37" s="229">
        <f>ROUND(E37*H37,2)</f>
        <v>480</v>
      </c>
      <c r="J37" s="229">
        <v>0</v>
      </c>
      <c r="K37" s="229">
        <f>ROUND(E37*J37,2)</f>
        <v>0</v>
      </c>
      <c r="L37" s="229">
        <v>21</v>
      </c>
      <c r="M37" s="229">
        <f>G37*(1+L37/100)</f>
        <v>580.79999999999995</v>
      </c>
      <c r="N37" s="220">
        <v>3.9E-2</v>
      </c>
      <c r="O37" s="220">
        <f>ROUND(E37*N37,5)</f>
        <v>7.8E-2</v>
      </c>
      <c r="P37" s="220">
        <v>0</v>
      </c>
      <c r="Q37" s="220">
        <f>ROUND(E37*P37,5)</f>
        <v>0</v>
      </c>
      <c r="R37" s="220"/>
      <c r="S37" s="220"/>
      <c r="T37" s="221">
        <v>0</v>
      </c>
      <c r="U37" s="220">
        <f>ROUND(E37*T37,2)</f>
        <v>0</v>
      </c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128</v>
      </c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1">
        <v>21</v>
      </c>
      <c r="B38" s="217" t="s">
        <v>143</v>
      </c>
      <c r="C38" s="246" t="s">
        <v>144</v>
      </c>
      <c r="D38" s="219" t="s">
        <v>127</v>
      </c>
      <c r="E38" s="226">
        <v>4</v>
      </c>
      <c r="F38" s="229">
        <v>271</v>
      </c>
      <c r="G38" s="229">
        <v>1084</v>
      </c>
      <c r="H38" s="229">
        <v>271</v>
      </c>
      <c r="I38" s="229">
        <f>ROUND(E38*H38,2)</f>
        <v>1084</v>
      </c>
      <c r="J38" s="229">
        <v>0</v>
      </c>
      <c r="K38" s="229">
        <f>ROUND(E38*J38,2)</f>
        <v>0</v>
      </c>
      <c r="L38" s="229">
        <v>21</v>
      </c>
      <c r="M38" s="229">
        <f>G38*(1+L38/100)</f>
        <v>1311.6399999999999</v>
      </c>
      <c r="N38" s="220">
        <v>5.0999999999999997E-2</v>
      </c>
      <c r="O38" s="220">
        <f>ROUND(E38*N38,5)</f>
        <v>0.20399999999999999</v>
      </c>
      <c r="P38" s="220">
        <v>0</v>
      </c>
      <c r="Q38" s="220">
        <f>ROUND(E38*P38,5)</f>
        <v>0</v>
      </c>
      <c r="R38" s="220"/>
      <c r="S38" s="220"/>
      <c r="T38" s="221">
        <v>0</v>
      </c>
      <c r="U38" s="220">
        <f>ROUND(E38*T38,2)</f>
        <v>0</v>
      </c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128</v>
      </c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1">
        <v>22</v>
      </c>
      <c r="B39" s="217" t="s">
        <v>145</v>
      </c>
      <c r="C39" s="246" t="s">
        <v>146</v>
      </c>
      <c r="D39" s="219" t="s">
        <v>127</v>
      </c>
      <c r="E39" s="226">
        <v>3</v>
      </c>
      <c r="F39" s="229">
        <v>301.5</v>
      </c>
      <c r="G39" s="229">
        <v>904.5</v>
      </c>
      <c r="H39" s="229">
        <v>301.5</v>
      </c>
      <c r="I39" s="229">
        <f>ROUND(E39*H39,2)</f>
        <v>904.5</v>
      </c>
      <c r="J39" s="229">
        <v>0</v>
      </c>
      <c r="K39" s="229">
        <f>ROUND(E39*J39,2)</f>
        <v>0</v>
      </c>
      <c r="L39" s="229">
        <v>21</v>
      </c>
      <c r="M39" s="229">
        <f>G39*(1+L39/100)</f>
        <v>1094.4449999999999</v>
      </c>
      <c r="N39" s="220">
        <v>6.8000000000000005E-2</v>
      </c>
      <c r="O39" s="220">
        <f>ROUND(E39*N39,5)</f>
        <v>0.20399999999999999</v>
      </c>
      <c r="P39" s="220">
        <v>0</v>
      </c>
      <c r="Q39" s="220">
        <f>ROUND(E39*P39,5)</f>
        <v>0</v>
      </c>
      <c r="R39" s="220"/>
      <c r="S39" s="220"/>
      <c r="T39" s="221">
        <v>0</v>
      </c>
      <c r="U39" s="220">
        <f>ROUND(E39*T39,2)</f>
        <v>0</v>
      </c>
      <c r="V39" s="210"/>
      <c r="W39" s="210"/>
      <c r="X39" s="210"/>
      <c r="Y39" s="210"/>
      <c r="Z39" s="210"/>
      <c r="AA39" s="210"/>
      <c r="AB39" s="210"/>
      <c r="AC39" s="210"/>
      <c r="AD39" s="210"/>
      <c r="AE39" s="210" t="s">
        <v>128</v>
      </c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1">
        <v>23</v>
      </c>
      <c r="B40" s="217" t="s">
        <v>147</v>
      </c>
      <c r="C40" s="246" t="s">
        <v>148</v>
      </c>
      <c r="D40" s="219" t="s">
        <v>127</v>
      </c>
      <c r="E40" s="226">
        <v>4</v>
      </c>
      <c r="F40" s="229">
        <v>3100</v>
      </c>
      <c r="G40" s="229">
        <v>12400</v>
      </c>
      <c r="H40" s="229">
        <v>3100</v>
      </c>
      <c r="I40" s="229">
        <f>ROUND(E40*H40,2)</f>
        <v>12400</v>
      </c>
      <c r="J40" s="229">
        <v>0</v>
      </c>
      <c r="K40" s="229">
        <f>ROUND(E40*J40,2)</f>
        <v>0</v>
      </c>
      <c r="L40" s="229">
        <v>21</v>
      </c>
      <c r="M40" s="229">
        <f>G40*(1+L40/100)</f>
        <v>15004</v>
      </c>
      <c r="N40" s="220">
        <v>0.39300000000000002</v>
      </c>
      <c r="O40" s="220">
        <f>ROUND(E40*N40,5)</f>
        <v>1.5720000000000001</v>
      </c>
      <c r="P40" s="220">
        <v>0</v>
      </c>
      <c r="Q40" s="220">
        <f>ROUND(E40*P40,5)</f>
        <v>0</v>
      </c>
      <c r="R40" s="220"/>
      <c r="S40" s="220"/>
      <c r="T40" s="221">
        <v>0</v>
      </c>
      <c r="U40" s="220">
        <f>ROUND(E40*T40,2)</f>
        <v>0</v>
      </c>
      <c r="V40" s="210"/>
      <c r="W40" s="210"/>
      <c r="X40" s="210"/>
      <c r="Y40" s="210"/>
      <c r="Z40" s="210"/>
      <c r="AA40" s="210"/>
      <c r="AB40" s="210"/>
      <c r="AC40" s="210"/>
      <c r="AD40" s="210"/>
      <c r="AE40" s="210" t="s">
        <v>128</v>
      </c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1">
        <v>24</v>
      </c>
      <c r="B41" s="217" t="s">
        <v>149</v>
      </c>
      <c r="C41" s="246" t="s">
        <v>150</v>
      </c>
      <c r="D41" s="219" t="s">
        <v>127</v>
      </c>
      <c r="E41" s="226">
        <v>4</v>
      </c>
      <c r="F41" s="229">
        <v>7230</v>
      </c>
      <c r="G41" s="229">
        <v>28920</v>
      </c>
      <c r="H41" s="229">
        <v>7230</v>
      </c>
      <c r="I41" s="229">
        <f>ROUND(E41*H41,2)</f>
        <v>28920</v>
      </c>
      <c r="J41" s="229">
        <v>0</v>
      </c>
      <c r="K41" s="229">
        <f>ROUND(E41*J41,2)</f>
        <v>0</v>
      </c>
      <c r="L41" s="229">
        <v>21</v>
      </c>
      <c r="M41" s="229">
        <f>G41*(1+L41/100)</f>
        <v>34993.199999999997</v>
      </c>
      <c r="N41" s="220">
        <v>1.6</v>
      </c>
      <c r="O41" s="220">
        <f>ROUND(E41*N41,5)</f>
        <v>6.4</v>
      </c>
      <c r="P41" s="220">
        <v>0</v>
      </c>
      <c r="Q41" s="220">
        <f>ROUND(E41*P41,5)</f>
        <v>0</v>
      </c>
      <c r="R41" s="220"/>
      <c r="S41" s="220"/>
      <c r="T41" s="221">
        <v>0</v>
      </c>
      <c r="U41" s="220">
        <f>ROUND(E41*T41,2)</f>
        <v>0</v>
      </c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128</v>
      </c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1">
        <v>25</v>
      </c>
      <c r="B42" s="217" t="s">
        <v>151</v>
      </c>
      <c r="C42" s="246" t="s">
        <v>152</v>
      </c>
      <c r="D42" s="219" t="s">
        <v>127</v>
      </c>
      <c r="E42" s="226">
        <v>4</v>
      </c>
      <c r="F42" s="229">
        <v>398</v>
      </c>
      <c r="G42" s="229">
        <v>1592</v>
      </c>
      <c r="H42" s="229">
        <v>0</v>
      </c>
      <c r="I42" s="229">
        <f>ROUND(E42*H42,2)</f>
        <v>0</v>
      </c>
      <c r="J42" s="229">
        <v>398</v>
      </c>
      <c r="K42" s="229">
        <f>ROUND(E42*J42,2)</f>
        <v>1592</v>
      </c>
      <c r="L42" s="229">
        <v>21</v>
      </c>
      <c r="M42" s="229">
        <f>G42*(1+L42/100)</f>
        <v>1926.32</v>
      </c>
      <c r="N42" s="220">
        <v>0</v>
      </c>
      <c r="O42" s="220">
        <f>ROUND(E42*N42,5)</f>
        <v>0</v>
      </c>
      <c r="P42" s="220">
        <v>0</v>
      </c>
      <c r="Q42" s="220">
        <f>ROUND(E42*P42,5)</f>
        <v>0</v>
      </c>
      <c r="R42" s="220"/>
      <c r="S42" s="220"/>
      <c r="T42" s="221">
        <v>0</v>
      </c>
      <c r="U42" s="220">
        <f>ROUND(E42*T42,2)</f>
        <v>0</v>
      </c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91</v>
      </c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1">
        <v>26</v>
      </c>
      <c r="B43" s="217" t="s">
        <v>153</v>
      </c>
      <c r="C43" s="246" t="s">
        <v>154</v>
      </c>
      <c r="D43" s="219" t="s">
        <v>127</v>
      </c>
      <c r="E43" s="226">
        <v>4</v>
      </c>
      <c r="F43" s="229">
        <v>2986</v>
      </c>
      <c r="G43" s="229">
        <v>11944</v>
      </c>
      <c r="H43" s="229">
        <v>0</v>
      </c>
      <c r="I43" s="229">
        <f>ROUND(E43*H43,2)</f>
        <v>0</v>
      </c>
      <c r="J43" s="229">
        <v>2986</v>
      </c>
      <c r="K43" s="229">
        <f>ROUND(E43*J43,2)</f>
        <v>11944</v>
      </c>
      <c r="L43" s="229">
        <v>21</v>
      </c>
      <c r="M43" s="229">
        <f>G43*(1+L43/100)</f>
        <v>14452.24</v>
      </c>
      <c r="N43" s="220">
        <v>0.86399999999999999</v>
      </c>
      <c r="O43" s="220">
        <f>ROUND(E43*N43,5)</f>
        <v>3.456</v>
      </c>
      <c r="P43" s="220">
        <v>0</v>
      </c>
      <c r="Q43" s="220">
        <f>ROUND(E43*P43,5)</f>
        <v>0</v>
      </c>
      <c r="R43" s="220"/>
      <c r="S43" s="220"/>
      <c r="T43" s="221">
        <v>0</v>
      </c>
      <c r="U43" s="220">
        <f>ROUND(E43*T43,2)</f>
        <v>0</v>
      </c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91</v>
      </c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1">
        <v>27</v>
      </c>
      <c r="B44" s="217" t="s">
        <v>155</v>
      </c>
      <c r="C44" s="246" t="s">
        <v>156</v>
      </c>
      <c r="D44" s="219" t="s">
        <v>157</v>
      </c>
      <c r="E44" s="226">
        <v>20</v>
      </c>
      <c r="F44" s="229">
        <v>350</v>
      </c>
      <c r="G44" s="229">
        <v>7000</v>
      </c>
      <c r="H44" s="229">
        <v>0</v>
      </c>
      <c r="I44" s="229">
        <f>ROUND(E44*H44,2)</f>
        <v>0</v>
      </c>
      <c r="J44" s="229">
        <v>350</v>
      </c>
      <c r="K44" s="229">
        <f>ROUND(E44*J44,2)</f>
        <v>7000</v>
      </c>
      <c r="L44" s="229">
        <v>21</v>
      </c>
      <c r="M44" s="229">
        <f>G44*(1+L44/100)</f>
        <v>8470</v>
      </c>
      <c r="N44" s="220">
        <v>0</v>
      </c>
      <c r="O44" s="220">
        <f>ROUND(E44*N44,5)</f>
        <v>0</v>
      </c>
      <c r="P44" s="220">
        <v>0</v>
      </c>
      <c r="Q44" s="220">
        <f>ROUND(E44*P44,5)</f>
        <v>0</v>
      </c>
      <c r="R44" s="220"/>
      <c r="S44" s="220"/>
      <c r="T44" s="221">
        <v>0</v>
      </c>
      <c r="U44" s="220">
        <f>ROUND(E44*T44,2)</f>
        <v>0</v>
      </c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91</v>
      </c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1" x14ac:dyDescent="0.2">
      <c r="A45" s="211">
        <v>28</v>
      </c>
      <c r="B45" s="217" t="s">
        <v>158</v>
      </c>
      <c r="C45" s="246" t="s">
        <v>159</v>
      </c>
      <c r="D45" s="219" t="s">
        <v>160</v>
      </c>
      <c r="E45" s="226">
        <v>4</v>
      </c>
      <c r="F45" s="229">
        <v>2525</v>
      </c>
      <c r="G45" s="229">
        <v>10100</v>
      </c>
      <c r="H45" s="229">
        <v>285.16000000000003</v>
      </c>
      <c r="I45" s="229">
        <f>ROUND(E45*H45,2)</f>
        <v>1140.6400000000001</v>
      </c>
      <c r="J45" s="229">
        <v>2239.84</v>
      </c>
      <c r="K45" s="229">
        <f>ROUND(E45*J45,2)</f>
        <v>8959.36</v>
      </c>
      <c r="L45" s="229">
        <v>21</v>
      </c>
      <c r="M45" s="229">
        <f>G45*(1+L45/100)</f>
        <v>12221</v>
      </c>
      <c r="N45" s="220">
        <v>1.1E-4</v>
      </c>
      <c r="O45" s="220">
        <f>ROUND(E45*N45,5)</f>
        <v>4.4000000000000002E-4</v>
      </c>
      <c r="P45" s="220">
        <v>0</v>
      </c>
      <c r="Q45" s="220">
        <f>ROUND(E45*P45,5)</f>
        <v>0</v>
      </c>
      <c r="R45" s="220"/>
      <c r="S45" s="220"/>
      <c r="T45" s="221">
        <v>6.6</v>
      </c>
      <c r="U45" s="220">
        <f>ROUND(E45*T45,2)</f>
        <v>26.4</v>
      </c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91</v>
      </c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212" t="s">
        <v>86</v>
      </c>
      <c r="B46" s="218" t="s">
        <v>57</v>
      </c>
      <c r="C46" s="248" t="s">
        <v>58</v>
      </c>
      <c r="D46" s="223"/>
      <c r="E46" s="228"/>
      <c r="F46" s="230"/>
      <c r="G46" s="230">
        <f>SUMIF(AE47:AE47,"&lt;&gt;NOR",G47:G47)</f>
        <v>18162.41</v>
      </c>
      <c r="H46" s="230"/>
      <c r="I46" s="230">
        <f>SUM(I47:I47)</f>
        <v>0</v>
      </c>
      <c r="J46" s="230"/>
      <c r="K46" s="230">
        <f>SUM(K47:K47)</f>
        <v>18162.41</v>
      </c>
      <c r="L46" s="230"/>
      <c r="M46" s="230">
        <f>SUM(M47:M47)</f>
        <v>21976.516100000001</v>
      </c>
      <c r="N46" s="224"/>
      <c r="O46" s="224">
        <f>SUM(O47:O47)</f>
        <v>0</v>
      </c>
      <c r="P46" s="224"/>
      <c r="Q46" s="224">
        <f>SUM(Q47:Q47)</f>
        <v>0</v>
      </c>
      <c r="R46" s="224"/>
      <c r="S46" s="224"/>
      <c r="T46" s="225"/>
      <c r="U46" s="224">
        <f>SUM(U47:U47)</f>
        <v>33.39</v>
      </c>
      <c r="AE46" t="s">
        <v>87</v>
      </c>
    </row>
    <row r="47" spans="1:60" outlineLevel="1" x14ac:dyDescent="0.2">
      <c r="A47" s="239">
        <v>29</v>
      </c>
      <c r="B47" s="240" t="s">
        <v>161</v>
      </c>
      <c r="C47" s="249" t="s">
        <v>162</v>
      </c>
      <c r="D47" s="241" t="s">
        <v>163</v>
      </c>
      <c r="E47" s="242">
        <v>22.562000000000001</v>
      </c>
      <c r="F47" s="243">
        <v>805</v>
      </c>
      <c r="G47" s="243">
        <v>18162.41</v>
      </c>
      <c r="H47" s="243">
        <v>0</v>
      </c>
      <c r="I47" s="243">
        <f>ROUND(E47*H47,2)</f>
        <v>0</v>
      </c>
      <c r="J47" s="243">
        <v>805</v>
      </c>
      <c r="K47" s="243">
        <f>ROUND(E47*J47,2)</f>
        <v>18162.41</v>
      </c>
      <c r="L47" s="243">
        <v>21</v>
      </c>
      <c r="M47" s="243">
        <f>G47*(1+L47/100)</f>
        <v>21976.516100000001</v>
      </c>
      <c r="N47" s="244">
        <v>0</v>
      </c>
      <c r="O47" s="244">
        <f>ROUND(E47*N47,5)</f>
        <v>0</v>
      </c>
      <c r="P47" s="244">
        <v>0</v>
      </c>
      <c r="Q47" s="244">
        <f>ROUND(E47*P47,5)</f>
        <v>0</v>
      </c>
      <c r="R47" s="244"/>
      <c r="S47" s="244"/>
      <c r="T47" s="245">
        <v>1.48</v>
      </c>
      <c r="U47" s="244">
        <f>ROUND(E47*T47,2)</f>
        <v>33.39</v>
      </c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91</v>
      </c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">
      <c r="A48" s="6"/>
      <c r="B48" s="7" t="s">
        <v>164</v>
      </c>
      <c r="C48" s="250" t="s">
        <v>164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3:31" x14ac:dyDescent="0.2">
      <c r="C49" s="251"/>
      <c r="AE49" t="s">
        <v>165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2019-08-11T14:52:42Z</dcterms:modified>
</cp:coreProperties>
</file>